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935" windowHeight="9645" activeTab="0"/>
  </bookViews>
  <sheets>
    <sheet name="Room Sound" sheetId="1" r:id="rId1"/>
    <sheet name="Constants" sheetId="2" r:id="rId2"/>
    <sheet name="NC_Source" sheetId="3" r:id="rId3"/>
    <sheet name="DbA (1) Calc" sheetId="4" r:id="rId4"/>
    <sheet name="DbA Calc (2)" sheetId="5" r:id="rId5"/>
    <sheet name="DbA Calc (3)" sheetId="6" r:id="rId6"/>
    <sheet name="DbA Calc (4)" sheetId="7" r:id="rId7"/>
  </sheets>
  <definedNames>
    <definedName name="_xlnm.Print_Area" localSheetId="0">'Room Sound'!$A$1:$O$52</definedName>
  </definedNames>
  <calcPr fullCalcOnLoad="1"/>
</workbook>
</file>

<file path=xl/sharedStrings.xml><?xml version="1.0" encoding="utf-8"?>
<sst xmlns="http://schemas.openxmlformats.org/spreadsheetml/2006/main" count="345" uniqueCount="148">
  <si>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</si>
  <si>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</si>
  <si>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</si>
  <si>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</si>
  <si>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</si>
  <si>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</si>
  <si>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</si>
  <si>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</si>
  <si>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</si>
  <si>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</si>
  <si>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</si>
  <si>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</si>
  <si>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</si>
  <si>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</si>
  <si>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</si>
  <si>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</si>
  <si>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</si>
  <si>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</si>
  <si>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</si>
  <si>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</si>
  <si>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</si>
  <si>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</si>
  <si>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</si>
  <si>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</si>
  <si>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</si>
  <si>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</si>
  <si>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</si>
  <si>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</si>
  <si>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</si>
  <si>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</si>
  <si>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</si>
  <si>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</si>
  <si>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</si>
  <si>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</si>
  <si>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</si>
  <si>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</si>
  <si>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</si>
  <si>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</si>
  <si>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</si>
  <si>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</si>
  <si>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</si>
  <si>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</si>
  <si>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</si>
  <si>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</si>
  <si>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</si>
  <si>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</si>
  <si>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</si>
  <si>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</si>
  <si>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</si>
  <si>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</si>
  <si>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</si>
  <si>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</si>
  <si>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</si>
  <si>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</si>
  <si>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</si>
  <si>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</si>
  <si>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</si>
  <si>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</si>
  <si>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</si>
  <si>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</si>
  <si>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</si>
  <si>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</si>
  <si>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</si>
  <si>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</si>
  <si>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</si>
  <si>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</si>
  <si>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</si>
  <si>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</si>
  <si>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</si>
  <si>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</si>
  <si>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</si>
  <si>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</si>
  <si>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</si>
  <si>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</si>
  <si>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</si>
  <si>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</si>
  <si>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</si>
  <si>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</si>
  <si>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</si>
  <si>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</si>
  <si>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</si>
  <si>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</si>
  <si>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</si>
  <si>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</si>
  <si>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ERL = 10*LOG(1+(C1/(4*Pi* f ))^2 * (2*Pi/area))   : Area = Sq.Ft.= 0.00545*d^2</t>
  </si>
  <si>
    <t>ARI 885-98</t>
  </si>
  <si>
    <t>Room SPL = Sound Power less (10 * Log(Distance) + 5  * Log(Volume)+ 3  * Log(Freq[I]) - 25)</t>
  </si>
  <si>
    <t>Sound Constants - ARI 885 -90 and -98</t>
  </si>
  <si>
    <t>Shultz equation</t>
  </si>
  <si>
    <t>ARI 885-90 /  ceiling plenum effect</t>
  </si>
  <si>
    <t>ARI 885-98 / Radiated, combined ceiling plenum/space effect</t>
  </si>
  <si>
    <t>Add to space effect for ARI 885-90 calculations</t>
  </si>
  <si>
    <t>Table from ARI standard</t>
  </si>
  <si>
    <t>2, Glass Fiber</t>
  </si>
  <si>
    <t>3, Solid Gypsum Board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</si>
  <si>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</si>
  <si>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</si>
  <si>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</si>
  <si>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</si>
  <si>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</si>
  <si>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</si>
  <si>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</si>
  <si>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</si>
  <si>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</si>
  <si>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</si>
  <si>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</si>
  <si>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</si>
  <si>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</si>
  <si>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</si>
  <si>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</si>
  <si>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</si>
  <si>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</si>
  <si>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</si>
  <si>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</si>
  <si>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</si>
  <si>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</si>
  <si>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</si>
  <si>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</si>
  <si>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</si>
  <si>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</si>
  <si>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Room NC/RC Calculation</t>
  </si>
  <si>
    <t>Run 1</t>
  </si>
  <si>
    <t>Run 2</t>
  </si>
  <si>
    <t>Run 3</t>
  </si>
  <si>
    <t>Run 4</t>
  </si>
  <si>
    <t>NC</t>
  </si>
  <si>
    <t>RC</t>
  </si>
  <si>
    <t>R?</t>
  </si>
  <si>
    <t>H?</t>
  </si>
  <si>
    <t>dBA</t>
  </si>
  <si>
    <t>Linear, dBA, and dBC Calculations:</t>
  </si>
  <si>
    <t>June 15, 1995 Version</t>
  </si>
  <si>
    <t>Input O.B. Data Given</t>
  </si>
  <si>
    <t>Data</t>
  </si>
  <si>
    <t>Linear</t>
  </si>
  <si>
    <t>dBC</t>
  </si>
  <si>
    <t>No.</t>
  </si>
  <si>
    <t>Under Linear Column</t>
  </si>
  <si>
    <t>Freq., Hz.</t>
  </si>
  <si>
    <t>Input</t>
  </si>
  <si>
    <t>Calc.</t>
  </si>
  <si>
    <t>Excluded, DIH 10/15/03</t>
  </si>
  <si>
    <t>-</t>
  </si>
  <si>
    <t>A-wgt</t>
  </si>
  <si>
    <t>C-wgt</t>
  </si>
  <si>
    <t>Overall</t>
  </si>
  <si>
    <t>Value</t>
  </si>
  <si>
    <t>Project / Zone: Test print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</si>
</sst>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6.25"/>
      <name val="Arial"/>
      <family val="2"/>
    </font>
    <font>
      <sz val="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19" applyFont="1" applyBorder="1">
      <alignment/>
      <protection/>
    </xf>
    <xf numFmtId="0" fontId="1" fillId="0" borderId="12" xfId="19" applyFont="1" applyBorder="1">
      <alignment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21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4" fillId="0" borderId="3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2" borderId="3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3" borderId="35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1" fontId="0" fillId="2" borderId="31" xfId="0" applyNumberFormat="1" applyFill="1" applyBorder="1" applyAlignment="1">
      <alignment horizontal="left"/>
    </xf>
    <xf numFmtId="1" fontId="0" fillId="2" borderId="32" xfId="0" applyNumberFormat="1" applyFill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9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3" borderId="54" xfId="0" applyNumberFormat="1" applyFill="1" applyBorder="1" applyAlignment="1" applyProtection="1">
      <alignment horizontal="center"/>
      <protection locked="0"/>
    </xf>
    <xf numFmtId="1" fontId="0" fillId="3" borderId="5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0" fontId="0" fillId="2" borderId="44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" fontId="0" fillId="5" borderId="57" xfId="0" applyNumberFormat="1" applyFill="1" applyBorder="1" applyAlignment="1" applyProtection="1">
      <alignment horizontal="center"/>
      <protection/>
    </xf>
    <xf numFmtId="1" fontId="0" fillId="5" borderId="58" xfId="0" applyNumberFormat="1" applyFill="1" applyBorder="1" applyAlignment="1" applyProtection="1">
      <alignment horizontal="center"/>
      <protection/>
    </xf>
    <xf numFmtId="1" fontId="0" fillId="5" borderId="59" xfId="0" applyNumberFormat="1" applyFill="1" applyBorder="1" applyAlignment="1" applyProtection="1">
      <alignment horizontal="center"/>
      <protection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5" borderId="60" xfId="0" applyNumberFormat="1" applyFill="1" applyBorder="1" applyAlignment="1" applyProtection="1">
      <alignment horizontal="center"/>
      <protection/>
    </xf>
    <xf numFmtId="0" fontId="0" fillId="2" borderId="4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37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0" fillId="5" borderId="41" xfId="0" applyNumberFormat="1" applyFill="1" applyBorder="1" applyAlignment="1" applyProtection="1">
      <alignment horizontal="center"/>
      <protection locked="0"/>
    </xf>
    <xf numFmtId="1" fontId="0" fillId="5" borderId="50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575"/>
          <c:w val="0.79925"/>
          <c:h val="0.766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20928159"/>
        <c:axId val="18846832"/>
      </c:scatterChart>
      <c:valAx>
        <c:axId val="2092815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46832"/>
        <c:crosses val="autoZero"/>
        <c:crossBetween val="midCat"/>
        <c:dispUnits/>
        <c:majorUnit val="1"/>
        <c:minorUnit val="1"/>
      </c:valAx>
      <c:valAx>
        <c:axId val="1884683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928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22"/>
          <c:w val="0.7685"/>
          <c:h val="0.73225"/>
        </c:manualLayout>
      </c:layout>
      <c:scatterChart>
        <c:scatterStyle val="smooth"/>
        <c:varyColors val="0"/>
        <c:ser>
          <c:idx val="0"/>
          <c:order val="0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51079537"/>
        <c:axId val="19869346"/>
      </c:scatterChart>
      <c:valAx>
        <c:axId val="5107953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869346"/>
        <c:crosses val="autoZero"/>
        <c:crossBetween val="midCat"/>
        <c:dispUnits/>
        <c:majorUnit val="1"/>
        <c:minorUnit val="1"/>
      </c:valAx>
      <c:valAx>
        <c:axId val="198693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79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0.30125</cdr:y>
    </cdr:from>
    <cdr:to>
      <cdr:x>0.911</cdr:x>
      <cdr:y>0.84475</cdr:y>
    </cdr:to>
    <cdr:grpSp>
      <cdr:nvGrpSpPr>
        <cdr:cNvPr id="1" name="Group 3"/>
        <cdr:cNvGrpSpPr>
          <a:grpSpLocks/>
        </cdr:cNvGrpSpPr>
      </cdr:nvGrpSpPr>
      <cdr:grpSpPr>
        <a:xfrm>
          <a:off x="3419475" y="1343025"/>
          <a:ext cx="200025" cy="24384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0.4455</cdr:x>
      <cdr:y>0.119</cdr:y>
    </cdr:from>
    <cdr:to>
      <cdr:x>0.467</cdr:x>
      <cdr:y>0.16575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1771650" y="533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</cdr:y>
    </cdr:from>
    <cdr:to>
      <cdr:x>0.8255</cdr:x>
      <cdr:y>0.06925</cdr:y>
    </cdr:to>
    <cdr:sp textlink="'Room Sound'!$A$1">
      <cdr:nvSpPr>
        <cdr:cNvPr id="15" name="TextBox 17"/>
        <cdr:cNvSpPr txBox="1">
          <a:spLocks noChangeArrowheads="1"/>
        </cdr:cNvSpPr>
      </cdr:nvSpPr>
      <cdr:spPr>
        <a:xfrm>
          <a:off x="742950" y="0"/>
          <a:ext cx="2543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a0c90a7-b40c-42f7-aa87-add5e545e097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0.421</cdr:y>
    </cdr:from>
    <cdr:to>
      <cdr:x>0.935</cdr:x>
      <cdr:y>0.83175</cdr:y>
    </cdr:to>
    <cdr:grpSp>
      <cdr:nvGrpSpPr>
        <cdr:cNvPr id="1" name="Group 3"/>
        <cdr:cNvGrpSpPr>
          <a:grpSpLocks/>
        </cdr:cNvGrpSpPr>
      </cdr:nvGrpSpPr>
      <cdr:grpSpPr>
        <a:xfrm>
          <a:off x="3476625" y="1876425"/>
          <a:ext cx="238125" cy="18383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0.19675</cdr:x>
      <cdr:y>0.006</cdr:y>
    </cdr:from>
    <cdr:to>
      <cdr:x>0.81275</cdr:x>
      <cdr:y>0.07475</cdr:y>
    </cdr:to>
    <cdr:sp textlink="'Room Sound'!$A$1">
      <cdr:nvSpPr>
        <cdr:cNvPr id="14" name="TextBox 16"/>
        <cdr:cNvSpPr txBox="1">
          <a:spLocks noChangeArrowheads="1"/>
        </cdr:cNvSpPr>
      </cdr:nvSpPr>
      <cdr:spPr>
        <a:xfrm>
          <a:off x="781050" y="19050"/>
          <a:ext cx="2447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9592c23-1772-4801-8586-881127261b2e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85725</xdr:rowOff>
    </xdr:from>
    <xdr:to>
      <xdr:col>7</xdr:col>
      <xdr:colOff>438150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6675" y="2019300"/>
        <a:ext cx="3981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23</xdr:row>
      <xdr:rowOff>104775</xdr:rowOff>
    </xdr:from>
    <xdr:to>
      <xdr:col>15</xdr:col>
      <xdr:colOff>19050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4133850" y="2038350"/>
        <a:ext cx="39814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19.8515625" style="0" customWidth="1"/>
    <col min="2" max="7" width="5.7109375" style="0" customWidth="1"/>
    <col min="8" max="8" width="6.7109375" style="0" customWidth="1"/>
    <col min="9" max="11" width="4.7109375" style="0" customWidth="1"/>
    <col min="12" max="12" width="5.28125" style="0" customWidth="1"/>
    <col min="15" max="15" width="22.8515625" style="0" customWidth="1"/>
    <col min="16" max="16" width="1.57421875" style="0" customWidth="1"/>
  </cols>
  <sheetData>
    <row r="1" ht="18">
      <c r="A1" s="17" t="s">
        <v>120</v>
      </c>
    </row>
    <row r="2" spans="1:15" ht="22.5" customHeight="1">
      <c r="A2" s="227" t="s">
        <v>147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4" ht="12.75" hidden="1">
      <c r="A3" s="2" t="s">
        <v>5</v>
      </c>
      <c r="B3" s="160">
        <v>15</v>
      </c>
      <c r="D3" t="s">
        <v>48</v>
      </c>
    </row>
    <row r="4" spans="1:2" ht="12.75" hidden="1">
      <c r="A4" s="50" t="s">
        <v>11</v>
      </c>
      <c r="B4" s="161">
        <v>15</v>
      </c>
    </row>
    <row r="5" spans="1:2" ht="12.75" hidden="1">
      <c r="A5" s="50" t="s">
        <v>67</v>
      </c>
      <c r="B5" s="161">
        <v>1</v>
      </c>
    </row>
    <row r="6" spans="1:2" ht="12.75" hidden="1">
      <c r="A6" s="49" t="s">
        <v>66</v>
      </c>
      <c r="B6" s="162">
        <v>5</v>
      </c>
    </row>
    <row r="7" spans="1:2" ht="12.75" hidden="1">
      <c r="A7" s="2" t="s">
        <v>0</v>
      </c>
      <c r="B7" s="160">
        <v>0</v>
      </c>
    </row>
    <row r="8" spans="1:22" ht="13.5" hidden="1" thickBot="1">
      <c r="A8" s="3" t="s">
        <v>1</v>
      </c>
      <c r="B8" s="163">
        <v>1</v>
      </c>
      <c r="C8" s="157" t="str">
        <f ca="1">(OFFSET(Constants!A31,(0+$B$8),0,1,1))</f>
        <v>1, Lined Rectangular</v>
      </c>
      <c r="D8" s="158"/>
      <c r="E8" s="158"/>
      <c r="F8" s="159"/>
      <c r="U8" s="1" t="s">
        <v>65</v>
      </c>
      <c r="V8" s="1">
        <f>2*(B3+B4)/(B3*B4)*12</f>
        <v>3.2</v>
      </c>
    </row>
    <row r="9" spans="1:6" ht="12.75" hidden="1">
      <c r="A9" s="2" t="s">
        <v>2</v>
      </c>
      <c r="B9" s="160">
        <v>0</v>
      </c>
      <c r="F9" s="16"/>
    </row>
    <row r="10" spans="1:6" ht="13.5" hidden="1" thickBot="1">
      <c r="A10" s="3" t="s">
        <v>1</v>
      </c>
      <c r="B10" s="164">
        <v>1</v>
      </c>
      <c r="C10" s="157" t="str">
        <f ca="1">(OFFSET(Constants!A47,(0+$B$10),0,1,1))</f>
        <v>1, Lined Rectangular</v>
      </c>
      <c r="D10" s="158"/>
      <c r="E10" s="158"/>
      <c r="F10" s="159"/>
    </row>
    <row r="11" spans="1:2" ht="13.5" hidden="1" thickBot="1">
      <c r="A11" s="4" t="s">
        <v>3</v>
      </c>
      <c r="B11" s="165">
        <v>3</v>
      </c>
    </row>
    <row r="12" spans="1:2" ht="13.5" hidden="1" thickBot="1">
      <c r="A12" s="4" t="s">
        <v>6</v>
      </c>
      <c r="B12" s="165">
        <v>10</v>
      </c>
    </row>
    <row r="13" spans="1:2" ht="12.75" hidden="1">
      <c r="A13" s="2" t="s">
        <v>7</v>
      </c>
      <c r="B13" s="160">
        <v>5</v>
      </c>
    </row>
    <row r="14" spans="1:2" ht="12.75" hidden="1">
      <c r="A14" s="3" t="s">
        <v>8</v>
      </c>
      <c r="B14" s="164">
        <v>8</v>
      </c>
    </row>
    <row r="15" spans="1:2" ht="12.75" hidden="1">
      <c r="A15" s="2" t="s">
        <v>9</v>
      </c>
      <c r="B15" s="160">
        <v>2400</v>
      </c>
    </row>
    <row r="16" spans="1:2" ht="13.5" hidden="1" thickBot="1">
      <c r="A16" s="5" t="s">
        <v>10</v>
      </c>
      <c r="B16" s="166">
        <v>5</v>
      </c>
    </row>
    <row r="17" ht="13.5" thickBot="1"/>
    <row r="18" spans="1:12" ht="12.75">
      <c r="A18" s="6" t="s">
        <v>12</v>
      </c>
      <c r="B18" s="14">
        <v>2</v>
      </c>
      <c r="C18" s="7">
        <v>3</v>
      </c>
      <c r="D18" s="7">
        <v>4</v>
      </c>
      <c r="E18" s="7">
        <v>5</v>
      </c>
      <c r="F18" s="7">
        <v>6</v>
      </c>
      <c r="G18" s="8">
        <v>7</v>
      </c>
      <c r="H18" s="195"/>
      <c r="I18" s="191"/>
      <c r="J18" s="181"/>
      <c r="K18" s="188"/>
      <c r="L18" s="193"/>
    </row>
    <row r="19" spans="1:13" ht="13.5" thickBot="1">
      <c r="A19" s="9" t="s">
        <v>13</v>
      </c>
      <c r="B19" s="15">
        <v>125</v>
      </c>
      <c r="C19" s="10">
        <v>250</v>
      </c>
      <c r="D19" s="10">
        <v>500</v>
      </c>
      <c r="E19" s="10">
        <v>1000</v>
      </c>
      <c r="F19" s="10">
        <v>2000</v>
      </c>
      <c r="G19" s="11">
        <v>4000</v>
      </c>
      <c r="H19" s="196" t="s">
        <v>125</v>
      </c>
      <c r="I19" s="223" t="s">
        <v>126</v>
      </c>
      <c r="J19" s="192" t="s">
        <v>127</v>
      </c>
      <c r="K19" s="189" t="s">
        <v>128</v>
      </c>
      <c r="L19" s="194" t="s">
        <v>129</v>
      </c>
      <c r="M19" t="s">
        <v>46</v>
      </c>
    </row>
    <row r="20" spans="1:15" ht="18" customHeight="1">
      <c r="A20" s="6" t="s">
        <v>121</v>
      </c>
      <c r="B20" s="182">
        <v>57</v>
      </c>
      <c r="C20" s="167">
        <v>55</v>
      </c>
      <c r="D20" s="167">
        <v>51</v>
      </c>
      <c r="E20" s="167">
        <v>49</v>
      </c>
      <c r="F20" s="167">
        <v>40</v>
      </c>
      <c r="G20" s="178">
        <v>30</v>
      </c>
      <c r="H20" s="190">
        <f>MAX((Constants!$B$9+Constants!$B$10*B20),(Constants!$C$9+Constants!$C$10*C20),(Constants!$D$9+Constants!$D$10*D20),(Constants!$E$9+Constants!$E$10*E20),(Constants!$F$9+Constants!$F$10*F20),(Constants!$G$9+Constants!$G$10*G20))</f>
        <v>47.78</v>
      </c>
      <c r="I20" s="185">
        <f>(D20+E20+F20)/3</f>
        <v>46.666666666666664</v>
      </c>
      <c r="J20" s="226" t="str">
        <f>IF(B20&gt;(I20+15+5),"R",IF(C20&gt;(I20+10+5),"R","N "))</f>
        <v>N </v>
      </c>
      <c r="K20" s="225" t="str">
        <f>IF(G20&gt;(I20-10+3),"H","N ")</f>
        <v>N </v>
      </c>
      <c r="L20" s="216">
        <f>'DbA (1) Calc'!C16</f>
        <v>53.22394106110992</v>
      </c>
      <c r="M20" s="168"/>
      <c r="N20" s="168"/>
      <c r="O20" s="169"/>
    </row>
    <row r="21" spans="1:15" ht="18" customHeight="1">
      <c r="A21" s="174" t="s">
        <v>122</v>
      </c>
      <c r="B21" s="183"/>
      <c r="C21" s="175"/>
      <c r="D21" s="175"/>
      <c r="E21" s="175"/>
      <c r="F21" s="175"/>
      <c r="G21" s="179"/>
      <c r="H21" s="186">
        <f>MAX((Constants!$B$9+Constants!$B$10*B21),(Constants!$C$9+Constants!$C$10*C21),(Constants!$D$9+Constants!$D$10*D21),(Constants!$E$9+Constants!$E$10*E21),(Constants!$F$9+Constants!$F$10*F21),(Constants!$G$9+Constants!$G$10*G21))</f>
        <v>3.1</v>
      </c>
      <c r="I21" s="224">
        <f>(D21+E21+F21)/3</f>
        <v>0</v>
      </c>
      <c r="J21" s="215" t="str">
        <f>IF(B21&gt;(I21+15+5),"R",IF(C21&gt;(I21+10+5),"R","N "))</f>
        <v>N </v>
      </c>
      <c r="K21" s="218" t="str">
        <f>IF(G21&gt;(I21-10+3),"H","N ")</f>
        <v>H</v>
      </c>
      <c r="L21" s="219">
        <f>'DbA Calc (2)'!C16</f>
        <v>6.251475275339167</v>
      </c>
      <c r="M21" s="176"/>
      <c r="N21" s="176"/>
      <c r="O21" s="177"/>
    </row>
    <row r="22" spans="1:15" ht="18" customHeight="1">
      <c r="A22" s="174" t="s">
        <v>123</v>
      </c>
      <c r="B22" s="183"/>
      <c r="C22" s="175"/>
      <c r="D22" s="175"/>
      <c r="E22" s="175"/>
      <c r="F22" s="175"/>
      <c r="G22" s="179"/>
      <c r="H22" s="186">
        <f>MAX((Constants!$B$9+Constants!$B$10*B22),(Constants!$C$9+Constants!$C$10*C22),(Constants!$D$9+Constants!$D$10*D22),(Constants!$E$9+Constants!$E$10*E22),(Constants!$F$9+Constants!$F$10*F22),(Constants!$G$9+Constants!$G$10*G22))</f>
        <v>3.1</v>
      </c>
      <c r="I22" s="213">
        <f>(D22+E22+F22)/3</f>
        <v>0</v>
      </c>
      <c r="J22" s="217" t="str">
        <f>IF(B22&gt;(I22+15+5),"R",IF(C22&gt;(I22+10+5),"R","N "))</f>
        <v>N </v>
      </c>
      <c r="K22" s="218" t="str">
        <f>IF(G22&gt;(I22-10+3),"H","N ")</f>
        <v>H</v>
      </c>
      <c r="L22" s="219">
        <f>'DbA Calc (3)'!C16</f>
        <v>6.251475275339167</v>
      </c>
      <c r="M22" s="176"/>
      <c r="N22" s="176"/>
      <c r="O22" s="177"/>
    </row>
    <row r="23" spans="1:15" ht="18" customHeight="1" thickBot="1">
      <c r="A23" s="170" t="s">
        <v>124</v>
      </c>
      <c r="B23" s="184"/>
      <c r="C23" s="171"/>
      <c r="D23" s="171"/>
      <c r="E23" s="171"/>
      <c r="F23" s="171"/>
      <c r="G23" s="180"/>
      <c r="H23" s="187">
        <f>MAX((Constants!$B$9+Constants!$B$10*B23),(Constants!$C$9+Constants!$C$10*C23),(Constants!$D$9+Constants!$D$10*D23),(Constants!$E$9+Constants!$E$10*E23),(Constants!$F$9+Constants!$F$10*F23),(Constants!$G$9+Constants!$G$10*G23))</f>
        <v>3.1</v>
      </c>
      <c r="I23" s="214">
        <f>(D23+E23+F23)/3</f>
        <v>0</v>
      </c>
      <c r="J23" s="220" t="str">
        <f>IF(B23&gt;(I23+15+5),"R",IF(C23&gt;(I23+10+5),"R","N "))</f>
        <v>N </v>
      </c>
      <c r="K23" s="221" t="str">
        <f>IF(G23&gt;(I23-10+3),"H","N ")</f>
        <v>H</v>
      </c>
      <c r="L23" s="222">
        <f>'DbA Calc (4)'!C16</f>
        <v>6.251475275339167</v>
      </c>
      <c r="M23" s="172"/>
      <c r="N23" s="172"/>
      <c r="O23" s="173"/>
    </row>
  </sheetData>
  <sheetProtection sheet="1" objects="1" scenarios="1"/>
  <mergeCells count="1">
    <mergeCell ref="A2:O2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workbookViewId="0" topLeftCell="B1">
      <selection activeCell="A1" sqref="A1"/>
    </sheetView>
  </sheetViews>
  <sheetFormatPr defaultColWidth="9.140625" defaultRowHeight="12.75"/>
  <cols>
    <col min="1" max="1" width="29.7109375" style="47" customWidth="1"/>
    <col min="2" max="7" width="10.7109375" style="48" customWidth="1"/>
    <col min="8" max="16384" width="9.140625" style="47" customWidth="1"/>
  </cols>
  <sheetData>
    <row r="2" ht="18">
      <c r="A2" s="17" t="s">
        <v>87</v>
      </c>
    </row>
    <row r="5" spans="2:9" ht="13.5" thickBot="1">
      <c r="B5" s="18" t="s">
        <v>20</v>
      </c>
      <c r="I5" s="47" t="s">
        <v>21</v>
      </c>
    </row>
    <row r="6" spans="1:7" ht="15.75" thickBot="1">
      <c r="A6" s="116" t="s">
        <v>12</v>
      </c>
      <c r="B6" s="117">
        <v>2</v>
      </c>
      <c r="C6" s="118">
        <v>3</v>
      </c>
      <c r="D6" s="118">
        <v>4</v>
      </c>
      <c r="E6" s="118">
        <v>5</v>
      </c>
      <c r="F6" s="118">
        <v>6</v>
      </c>
      <c r="G6" s="119">
        <v>7</v>
      </c>
    </row>
    <row r="7" spans="1:7" ht="13.5" thickBot="1">
      <c r="A7" s="120" t="s">
        <v>13</v>
      </c>
      <c r="B7" s="121">
        <v>125</v>
      </c>
      <c r="C7" s="122">
        <v>250</v>
      </c>
      <c r="D7" s="122">
        <v>500</v>
      </c>
      <c r="E7" s="122">
        <v>1000</v>
      </c>
      <c r="F7" s="122">
        <v>2000</v>
      </c>
      <c r="G7" s="123">
        <v>4000</v>
      </c>
    </row>
    <row r="8" spans="1:29" ht="15.75">
      <c r="A8" s="57" t="s">
        <v>15</v>
      </c>
      <c r="B8" s="58"/>
      <c r="C8" s="59"/>
      <c r="D8" s="59"/>
      <c r="E8" s="59"/>
      <c r="F8" s="59"/>
      <c r="G8" s="60"/>
      <c r="I8" s="47" t="s">
        <v>19</v>
      </c>
      <c r="X8" s="61"/>
      <c r="Y8" s="61"/>
      <c r="Z8" s="61"/>
      <c r="AA8" s="61"/>
      <c r="AB8" s="61"/>
      <c r="AC8" s="62"/>
    </row>
    <row r="9" spans="1:29" ht="15">
      <c r="A9" s="63" t="s">
        <v>17</v>
      </c>
      <c r="B9" s="42">
        <v>-31.6</v>
      </c>
      <c r="C9" s="42">
        <v>-18.9</v>
      </c>
      <c r="D9" s="42">
        <v>-8.5</v>
      </c>
      <c r="E9" s="42">
        <v>-2.2</v>
      </c>
      <c r="F9" s="42">
        <v>1</v>
      </c>
      <c r="G9" s="43">
        <v>3.1</v>
      </c>
      <c r="X9" s="64"/>
      <c r="Y9" s="64"/>
      <c r="Z9" s="64"/>
      <c r="AA9" s="64"/>
      <c r="AB9" s="64"/>
      <c r="AC9" s="26"/>
    </row>
    <row r="10" spans="1:7" ht="13.5" thickBot="1">
      <c r="A10" s="65" t="s">
        <v>18</v>
      </c>
      <c r="B10" s="66">
        <v>1.28</v>
      </c>
      <c r="C10" s="67">
        <v>1.18</v>
      </c>
      <c r="D10" s="67">
        <v>1.09</v>
      </c>
      <c r="E10" s="67">
        <v>1.02</v>
      </c>
      <c r="F10" s="67">
        <v>1</v>
      </c>
      <c r="G10" s="68">
        <v>0.98</v>
      </c>
    </row>
    <row r="11" ht="13.5" thickBot="1"/>
    <row r="12" spans="1:7" ht="16.5" thickBot="1">
      <c r="A12" s="20" t="s">
        <v>32</v>
      </c>
      <c r="B12" s="58"/>
      <c r="C12" s="58"/>
      <c r="D12" s="58"/>
      <c r="E12" s="58"/>
      <c r="F12" s="58"/>
      <c r="G12" s="69"/>
    </row>
    <row r="13" spans="1:9" ht="15.75" thickBot="1">
      <c r="A13" s="112" t="s">
        <v>23</v>
      </c>
      <c r="B13" s="85">
        <v>125</v>
      </c>
      <c r="C13" s="85">
        <v>250</v>
      </c>
      <c r="D13" s="85">
        <v>500</v>
      </c>
      <c r="E13" s="85">
        <v>1000</v>
      </c>
      <c r="F13" s="85">
        <v>2000</v>
      </c>
      <c r="G13" s="86">
        <v>4000</v>
      </c>
      <c r="H13" s="70"/>
      <c r="I13" s="55" t="s">
        <v>28</v>
      </c>
    </row>
    <row r="14" spans="1:10" ht="15">
      <c r="A14" s="113" t="s">
        <v>25</v>
      </c>
      <c r="B14" s="114">
        <v>-0.865</v>
      </c>
      <c r="C14" s="114">
        <v>-0.582</v>
      </c>
      <c r="D14" s="114">
        <v>-0.0121</v>
      </c>
      <c r="E14" s="114">
        <v>0.298</v>
      </c>
      <c r="F14" s="114">
        <v>0.089</v>
      </c>
      <c r="G14" s="115">
        <v>0.0649</v>
      </c>
      <c r="H14" s="71"/>
      <c r="I14" s="55" t="s">
        <v>29</v>
      </c>
      <c r="J14" s="55"/>
    </row>
    <row r="15" spans="1:28" ht="15">
      <c r="A15" s="41" t="s">
        <v>26</v>
      </c>
      <c r="B15" s="42">
        <v>0.723</v>
      </c>
      <c r="C15" s="42">
        <v>0.826</v>
      </c>
      <c r="D15" s="42">
        <v>0.487</v>
      </c>
      <c r="E15" s="42">
        <v>0.513</v>
      </c>
      <c r="F15" s="42">
        <v>0.862</v>
      </c>
      <c r="G15" s="43">
        <v>0.629</v>
      </c>
      <c r="H15" s="71"/>
      <c r="I15" s="55" t="s">
        <v>30</v>
      </c>
      <c r="J15" s="55"/>
      <c r="W15" s="72" t="s">
        <v>16</v>
      </c>
      <c r="X15" s="73"/>
      <c r="Y15" s="73"/>
      <c r="Z15" s="73"/>
      <c r="AA15" s="73"/>
      <c r="AB15" s="74"/>
    </row>
    <row r="16" spans="1:28" ht="15.75" thickBot="1">
      <c r="A16" s="44" t="s">
        <v>27</v>
      </c>
      <c r="B16" s="45">
        <v>0.375</v>
      </c>
      <c r="C16" s="45">
        <v>0.975</v>
      </c>
      <c r="D16" s="45">
        <v>0.868</v>
      </c>
      <c r="E16" s="45">
        <v>0.317</v>
      </c>
      <c r="F16" s="45">
        <v>0</v>
      </c>
      <c r="G16" s="46">
        <v>0</v>
      </c>
      <c r="H16" s="71"/>
      <c r="I16" s="55" t="s">
        <v>31</v>
      </c>
      <c r="J16" s="55"/>
      <c r="W16" s="75">
        <f aca="true" t="shared" si="0" ref="W16:AB16">Q17</f>
        <v>0</v>
      </c>
      <c r="X16" s="76">
        <f t="shared" si="0"/>
        <v>0</v>
      </c>
      <c r="Y16" s="76">
        <f t="shared" si="0"/>
        <v>0</v>
      </c>
      <c r="Z16" s="76">
        <f t="shared" si="0"/>
        <v>0</v>
      </c>
      <c r="AA16" s="76">
        <f t="shared" si="0"/>
        <v>0</v>
      </c>
      <c r="AB16" s="77">
        <f t="shared" si="0"/>
        <v>0</v>
      </c>
    </row>
    <row r="17" spans="1:29" ht="15.75" thickBot="1">
      <c r="A17" s="70"/>
      <c r="B17" s="47"/>
      <c r="C17" s="70"/>
      <c r="D17" s="70"/>
      <c r="E17" s="70"/>
      <c r="F17" s="70"/>
      <c r="G17" s="70"/>
      <c r="X17" s="12"/>
      <c r="Y17" s="12"/>
      <c r="Z17" s="12"/>
      <c r="AA17" s="12"/>
      <c r="AB17" s="12"/>
      <c r="AC17" s="13"/>
    </row>
    <row r="18" ht="13.5" thickBot="1"/>
    <row r="19" spans="1:7" ht="16.5" thickBot="1">
      <c r="A19" s="20" t="s">
        <v>36</v>
      </c>
      <c r="B19" s="58"/>
      <c r="C19" s="58"/>
      <c r="D19" s="58"/>
      <c r="E19" s="58"/>
      <c r="F19" s="58"/>
      <c r="G19" s="69"/>
    </row>
    <row r="20" spans="1:18" ht="15.75" thickBot="1">
      <c r="A20" s="112" t="s">
        <v>23</v>
      </c>
      <c r="B20" s="85">
        <v>125</v>
      </c>
      <c r="C20" s="85">
        <v>250</v>
      </c>
      <c r="D20" s="85">
        <v>500</v>
      </c>
      <c r="E20" s="85">
        <v>1000</v>
      </c>
      <c r="F20" s="85">
        <v>2000</v>
      </c>
      <c r="G20" s="86">
        <v>4000</v>
      </c>
      <c r="I20" s="78" t="s">
        <v>37</v>
      </c>
      <c r="J20" s="78"/>
      <c r="K20" s="78"/>
      <c r="L20" s="79"/>
      <c r="M20" s="79"/>
      <c r="N20" s="79"/>
      <c r="P20" s="79"/>
      <c r="Q20" s="78"/>
      <c r="R20" s="78"/>
    </row>
    <row r="21" spans="1:9" ht="15">
      <c r="A21" s="109" t="s">
        <v>25</v>
      </c>
      <c r="B21" s="110">
        <v>3.601052</v>
      </c>
      <c r="C21" s="110">
        <v>-2.023119</v>
      </c>
      <c r="D21" s="110">
        <v>1.533116</v>
      </c>
      <c r="E21" s="110">
        <v>24.45197</v>
      </c>
      <c r="F21" s="110">
        <v>26.15493</v>
      </c>
      <c r="G21" s="111">
        <v>25.06003</v>
      </c>
      <c r="I21" s="80" t="s">
        <v>38</v>
      </c>
    </row>
    <row r="22" spans="1:7" ht="12.75">
      <c r="A22" s="31" t="s">
        <v>26</v>
      </c>
      <c r="B22" s="37">
        <v>-0.1250605</v>
      </c>
      <c r="C22" s="37">
        <v>1.276239</v>
      </c>
      <c r="D22" s="37">
        <v>1.407587</v>
      </c>
      <c r="E22" s="37">
        <v>-2.844882</v>
      </c>
      <c r="F22" s="37">
        <v>-2.885191</v>
      </c>
      <c r="G22" s="32">
        <v>-4.0431</v>
      </c>
    </row>
    <row r="23" spans="1:7" ht="12.75">
      <c r="A23" s="31" t="s">
        <v>27</v>
      </c>
      <c r="B23" s="37">
        <v>-0.006339209</v>
      </c>
      <c r="C23" s="37">
        <v>-0.08211643</v>
      </c>
      <c r="D23" s="37">
        <v>-0.08316611</v>
      </c>
      <c r="E23" s="37">
        <v>0.08517541</v>
      </c>
      <c r="F23" s="37">
        <v>0.08842091</v>
      </c>
      <c r="G23" s="32">
        <v>0.1626905</v>
      </c>
    </row>
    <row r="24" spans="1:7" ht="12.75">
      <c r="A24" s="31" t="s">
        <v>33</v>
      </c>
      <c r="B24" s="37">
        <v>0.4852413</v>
      </c>
      <c r="C24" s="37">
        <v>-0.6914328</v>
      </c>
      <c r="D24" s="37">
        <v>1.948206</v>
      </c>
      <c r="E24" s="37">
        <v>0.8380425</v>
      </c>
      <c r="F24" s="37">
        <v>1.702466</v>
      </c>
      <c r="G24" s="32">
        <v>0.2239686</v>
      </c>
    </row>
    <row r="25" spans="1:7" ht="12.75">
      <c r="A25" s="31" t="s">
        <v>34</v>
      </c>
      <c r="B25" s="37">
        <v>0.07578726</v>
      </c>
      <c r="C25" s="37">
        <v>0.4378392</v>
      </c>
      <c r="D25" s="37">
        <v>0.06271727</v>
      </c>
      <c r="E25" s="37">
        <v>0.3254958</v>
      </c>
      <c r="F25" s="37">
        <v>0.1615714</v>
      </c>
      <c r="G25" s="32">
        <v>0.344374</v>
      </c>
    </row>
    <row r="26" spans="1:7" ht="13.5" thickBot="1">
      <c r="A26" s="28" t="s">
        <v>35</v>
      </c>
      <c r="B26" s="29">
        <v>-0.005221358</v>
      </c>
      <c r="C26" s="29">
        <v>-0.02081597</v>
      </c>
      <c r="D26" s="29">
        <v>-0.005056188</v>
      </c>
      <c r="E26" s="29">
        <v>-0.01468515</v>
      </c>
      <c r="F26" s="29">
        <v>-0.009956212</v>
      </c>
      <c r="G26" s="30">
        <v>-0.020039</v>
      </c>
    </row>
    <row r="28" ht="13.5" thickBot="1"/>
    <row r="29" spans="1:7" ht="16.5" thickBot="1">
      <c r="A29" s="21" t="s">
        <v>98</v>
      </c>
      <c r="B29" s="81"/>
      <c r="C29" s="81"/>
      <c r="D29" s="81"/>
      <c r="E29" s="81"/>
      <c r="F29" s="81"/>
      <c r="G29" s="82"/>
    </row>
    <row r="30" spans="1:7" ht="13.5" thickBot="1">
      <c r="A30" s="83" t="s">
        <v>39</v>
      </c>
      <c r="B30" s="84">
        <v>125</v>
      </c>
      <c r="C30" s="85">
        <v>250</v>
      </c>
      <c r="D30" s="85">
        <v>500</v>
      </c>
      <c r="E30" s="85">
        <v>1000</v>
      </c>
      <c r="F30" s="85">
        <v>2000</v>
      </c>
      <c r="G30" s="86">
        <v>4000</v>
      </c>
    </row>
    <row r="31" spans="1:7" ht="13.5" thickBot="1">
      <c r="A31" s="83" t="s">
        <v>97</v>
      </c>
      <c r="B31" s="139">
        <f aca="true" t="shared" si="1" ref="B31:G31">15*B30/1000</f>
        <v>1.875</v>
      </c>
      <c r="C31" s="140">
        <f t="shared" si="1"/>
        <v>3.75</v>
      </c>
      <c r="D31" s="140">
        <f t="shared" si="1"/>
        <v>7.5</v>
      </c>
      <c r="E31" s="137">
        <f t="shared" si="1"/>
        <v>15</v>
      </c>
      <c r="F31" s="141">
        <f t="shared" si="1"/>
        <v>30</v>
      </c>
      <c r="G31" s="138">
        <f t="shared" si="1"/>
        <v>60</v>
      </c>
    </row>
    <row r="32" spans="1:9" ht="12.75">
      <c r="A32" s="87" t="s">
        <v>42</v>
      </c>
      <c r="B32" s="88">
        <v>1</v>
      </c>
      <c r="C32" s="89">
        <v>6</v>
      </c>
      <c r="D32" s="89">
        <v>6</v>
      </c>
      <c r="E32" s="89">
        <v>11</v>
      </c>
      <c r="F32" s="89">
        <v>10</v>
      </c>
      <c r="G32" s="90">
        <v>10</v>
      </c>
      <c r="I32" s="47" t="s">
        <v>81</v>
      </c>
    </row>
    <row r="33" spans="1:9" ht="12.75">
      <c r="A33" s="91" t="s">
        <v>43</v>
      </c>
      <c r="B33" s="92">
        <v>1</v>
      </c>
      <c r="C33" s="93">
        <v>4</v>
      </c>
      <c r="D33" s="93">
        <v>4</v>
      </c>
      <c r="E33" s="93">
        <v>7</v>
      </c>
      <c r="F33" s="93">
        <v>7</v>
      </c>
      <c r="G33" s="38">
        <v>7</v>
      </c>
      <c r="I33" s="47" t="s">
        <v>96</v>
      </c>
    </row>
    <row r="34" spans="1:7" ht="12.75">
      <c r="A34" s="91" t="s">
        <v>40</v>
      </c>
      <c r="B34" s="92">
        <v>1</v>
      </c>
      <c r="C34" s="93">
        <v>5</v>
      </c>
      <c r="D34" s="93">
        <v>5</v>
      </c>
      <c r="E34" s="93">
        <v>8</v>
      </c>
      <c r="F34" s="93">
        <v>4</v>
      </c>
      <c r="G34" s="38">
        <v>3</v>
      </c>
    </row>
    <row r="35" spans="1:7" ht="13.5" thickBot="1">
      <c r="A35" s="94" t="s">
        <v>41</v>
      </c>
      <c r="B35" s="95">
        <v>1</v>
      </c>
      <c r="C35" s="96">
        <v>2</v>
      </c>
      <c r="D35" s="96">
        <v>2</v>
      </c>
      <c r="E35" s="96">
        <v>3</v>
      </c>
      <c r="F35" s="96">
        <v>3</v>
      </c>
      <c r="G35" s="40">
        <v>3</v>
      </c>
    </row>
    <row r="36" ht="13.5" thickBot="1"/>
    <row r="37" spans="1:11" ht="13.5" thickBot="1">
      <c r="A37" s="47" t="s">
        <v>101</v>
      </c>
      <c r="B37" s="144" t="s">
        <v>74</v>
      </c>
      <c r="C37" s="69"/>
      <c r="D37" s="144" t="s">
        <v>76</v>
      </c>
      <c r="E37" s="69"/>
      <c r="F37" s="145" t="s">
        <v>78</v>
      </c>
      <c r="G37" s="146"/>
      <c r="H37" s="145" t="s">
        <v>79</v>
      </c>
      <c r="I37" s="146"/>
      <c r="K37" s="47" t="s">
        <v>99</v>
      </c>
    </row>
    <row r="38" spans="1:11" ht="15.75" thickBot="1">
      <c r="A38" s="153" t="s">
        <v>100</v>
      </c>
      <c r="B38" s="154" t="s">
        <v>68</v>
      </c>
      <c r="C38" s="155" t="s">
        <v>69</v>
      </c>
      <c r="D38" s="156" t="s">
        <v>68</v>
      </c>
      <c r="E38" s="155" t="s">
        <v>69</v>
      </c>
      <c r="F38" s="156" t="s">
        <v>68</v>
      </c>
      <c r="G38" s="155" t="s">
        <v>69</v>
      </c>
      <c r="H38" s="156" t="s">
        <v>68</v>
      </c>
      <c r="I38" s="155" t="s">
        <v>69</v>
      </c>
      <c r="K38" s="47" t="s">
        <v>102</v>
      </c>
    </row>
    <row r="39" spans="1:9" ht="15">
      <c r="A39" s="149">
        <v>125</v>
      </c>
      <c r="B39" s="150">
        <v>1</v>
      </c>
      <c r="C39" s="151" t="s">
        <v>70</v>
      </c>
      <c r="D39" s="152">
        <v>1</v>
      </c>
      <c r="E39" s="151" t="s">
        <v>70</v>
      </c>
      <c r="F39" s="152">
        <v>1</v>
      </c>
      <c r="G39" s="151" t="s">
        <v>70</v>
      </c>
      <c r="H39" s="152">
        <v>1</v>
      </c>
      <c r="I39" s="151" t="s">
        <v>70</v>
      </c>
    </row>
    <row r="40" spans="1:9" ht="15">
      <c r="A40" s="147">
        <v>250</v>
      </c>
      <c r="B40" s="142">
        <v>6</v>
      </c>
      <c r="C40" s="25" t="s">
        <v>71</v>
      </c>
      <c r="D40" s="24">
        <v>4</v>
      </c>
      <c r="E40" s="25" t="s">
        <v>71</v>
      </c>
      <c r="F40" s="24">
        <v>5</v>
      </c>
      <c r="G40" s="25" t="s">
        <v>71</v>
      </c>
      <c r="H40" s="24">
        <v>2</v>
      </c>
      <c r="I40" s="25" t="s">
        <v>71</v>
      </c>
    </row>
    <row r="41" spans="1:9" ht="15.75" thickBot="1">
      <c r="A41" s="147">
        <v>500</v>
      </c>
      <c r="B41" s="142">
        <v>11</v>
      </c>
      <c r="C41" s="25" t="s">
        <v>72</v>
      </c>
      <c r="D41" s="22">
        <v>7</v>
      </c>
      <c r="E41" s="23" t="s">
        <v>75</v>
      </c>
      <c r="F41" s="24">
        <v>8</v>
      </c>
      <c r="G41" s="25" t="s">
        <v>72</v>
      </c>
      <c r="H41" s="22">
        <v>3</v>
      </c>
      <c r="I41" s="23" t="s">
        <v>80</v>
      </c>
    </row>
    <row r="42" spans="1:7" ht="15.75" thickBot="1">
      <c r="A42" s="147">
        <v>1000</v>
      </c>
      <c r="B42" s="143">
        <v>10</v>
      </c>
      <c r="C42" s="23" t="s">
        <v>75</v>
      </c>
      <c r="F42" s="24">
        <v>4</v>
      </c>
      <c r="G42" s="25" t="s">
        <v>73</v>
      </c>
    </row>
    <row r="43" spans="1:7" ht="15.75" thickBot="1">
      <c r="A43" s="148">
        <v>2000</v>
      </c>
      <c r="F43" s="22">
        <v>3</v>
      </c>
      <c r="G43" s="23" t="s">
        <v>77</v>
      </c>
    </row>
    <row r="45" ht="13.5" thickBot="1"/>
    <row r="46" spans="1:9" ht="16.5" thickBot="1">
      <c r="A46" s="21" t="s">
        <v>44</v>
      </c>
      <c r="B46" s="81"/>
      <c r="C46" s="81"/>
      <c r="D46" s="81"/>
      <c r="E46" s="81"/>
      <c r="F46" s="81"/>
      <c r="G46" s="82"/>
      <c r="I46" s="47" t="s">
        <v>45</v>
      </c>
    </row>
    <row r="47" spans="1:7" ht="13.5" thickBot="1">
      <c r="A47" s="83" t="s">
        <v>39</v>
      </c>
      <c r="B47" s="84">
        <v>125</v>
      </c>
      <c r="C47" s="85">
        <v>250</v>
      </c>
      <c r="D47" s="85">
        <v>500</v>
      </c>
      <c r="E47" s="85">
        <v>1000</v>
      </c>
      <c r="F47" s="85">
        <v>2000</v>
      </c>
      <c r="G47" s="86">
        <v>4000</v>
      </c>
    </row>
    <row r="48" spans="1:7" ht="12.75">
      <c r="A48" s="87" t="s">
        <v>42</v>
      </c>
      <c r="B48" s="88">
        <f aca="true" t="shared" si="2" ref="B48:G49">B32+3</f>
        <v>4</v>
      </c>
      <c r="C48" s="89">
        <f t="shared" si="2"/>
        <v>9</v>
      </c>
      <c r="D48" s="89">
        <f t="shared" si="2"/>
        <v>9</v>
      </c>
      <c r="E48" s="89">
        <f t="shared" si="2"/>
        <v>14</v>
      </c>
      <c r="F48" s="89">
        <f t="shared" si="2"/>
        <v>13</v>
      </c>
      <c r="G48" s="90">
        <f t="shared" si="2"/>
        <v>13</v>
      </c>
    </row>
    <row r="49" spans="1:7" ht="12.75">
      <c r="A49" s="91" t="s">
        <v>43</v>
      </c>
      <c r="B49" s="92">
        <f t="shared" si="2"/>
        <v>4</v>
      </c>
      <c r="C49" s="93">
        <f t="shared" si="2"/>
        <v>7</v>
      </c>
      <c r="D49" s="93">
        <f t="shared" si="2"/>
        <v>7</v>
      </c>
      <c r="E49" s="93">
        <f t="shared" si="2"/>
        <v>10</v>
      </c>
      <c r="F49" s="93">
        <f t="shared" si="2"/>
        <v>10</v>
      </c>
      <c r="G49" s="38">
        <f t="shared" si="2"/>
        <v>10</v>
      </c>
    </row>
    <row r="50" spans="1:7" ht="12.75">
      <c r="A50" s="91" t="s">
        <v>40</v>
      </c>
      <c r="B50" s="92">
        <f aca="true" t="shared" si="3" ref="B50:G50">B34+3</f>
        <v>4</v>
      </c>
      <c r="C50" s="93">
        <f t="shared" si="3"/>
        <v>8</v>
      </c>
      <c r="D50" s="93">
        <f t="shared" si="3"/>
        <v>8</v>
      </c>
      <c r="E50" s="93">
        <f t="shared" si="3"/>
        <v>11</v>
      </c>
      <c r="F50" s="93">
        <f t="shared" si="3"/>
        <v>7</v>
      </c>
      <c r="G50" s="38">
        <f t="shared" si="3"/>
        <v>6</v>
      </c>
    </row>
    <row r="51" spans="1:7" ht="13.5" thickBot="1">
      <c r="A51" s="94" t="s">
        <v>41</v>
      </c>
      <c r="B51" s="95">
        <f aca="true" t="shared" si="4" ref="B51:G51">B35+3</f>
        <v>4</v>
      </c>
      <c r="C51" s="96">
        <f t="shared" si="4"/>
        <v>5</v>
      </c>
      <c r="D51" s="96">
        <f t="shared" si="4"/>
        <v>5</v>
      </c>
      <c r="E51" s="96">
        <f t="shared" si="4"/>
        <v>6</v>
      </c>
      <c r="F51" s="96">
        <f t="shared" si="4"/>
        <v>6</v>
      </c>
      <c r="G51" s="40">
        <f t="shared" si="4"/>
        <v>6</v>
      </c>
    </row>
    <row r="53" ht="13.5" thickBot="1"/>
    <row r="54" spans="1:9" ht="15.75">
      <c r="A54" s="19" t="s">
        <v>4</v>
      </c>
      <c r="B54" s="97" t="s">
        <v>25</v>
      </c>
      <c r="C54" s="51">
        <v>1150</v>
      </c>
      <c r="D54" s="98"/>
      <c r="E54" s="98"/>
      <c r="F54" s="98"/>
      <c r="G54" s="98"/>
      <c r="H54" s="98"/>
      <c r="I54" s="78" t="s">
        <v>84</v>
      </c>
    </row>
    <row r="55" spans="2:9" ht="15.75" thickBot="1">
      <c r="B55" s="44" t="s">
        <v>82</v>
      </c>
      <c r="C55" s="30">
        <v>3.14159</v>
      </c>
      <c r="D55" s="98"/>
      <c r="E55" s="98"/>
      <c r="F55" s="98"/>
      <c r="G55" s="98"/>
      <c r="H55" s="98"/>
      <c r="I55" s="99" t="s">
        <v>47</v>
      </c>
    </row>
    <row r="57" ht="16.5" thickBot="1">
      <c r="A57" s="19" t="s">
        <v>90</v>
      </c>
    </row>
    <row r="58" spans="1:9" ht="16.5" thickBot="1">
      <c r="A58" s="56" t="s">
        <v>83</v>
      </c>
      <c r="B58" s="100"/>
      <c r="C58" s="81"/>
      <c r="D58" s="81"/>
      <c r="E58" s="81"/>
      <c r="F58" s="81"/>
      <c r="G58" s="82"/>
      <c r="H58" s="48"/>
      <c r="I58" s="47" t="s">
        <v>92</v>
      </c>
    </row>
    <row r="59" spans="1:7" ht="13.5" thickBot="1">
      <c r="A59" s="27" t="s">
        <v>49</v>
      </c>
      <c r="B59" s="52">
        <v>125</v>
      </c>
      <c r="C59" s="53">
        <v>250</v>
      </c>
      <c r="D59" s="53">
        <v>500</v>
      </c>
      <c r="E59" s="53">
        <v>1000</v>
      </c>
      <c r="F59" s="53">
        <v>2000</v>
      </c>
      <c r="G59" s="54">
        <v>4000</v>
      </c>
    </row>
    <row r="60" spans="1:7" ht="12.75">
      <c r="A60" s="33" t="s">
        <v>50</v>
      </c>
      <c r="B60" s="34">
        <v>16</v>
      </c>
      <c r="C60" s="34">
        <v>18</v>
      </c>
      <c r="D60" s="34">
        <v>20</v>
      </c>
      <c r="E60" s="34">
        <v>26</v>
      </c>
      <c r="F60" s="34">
        <v>31</v>
      </c>
      <c r="G60" s="35">
        <v>36</v>
      </c>
    </row>
    <row r="61" spans="1:7" ht="12.75">
      <c r="A61" s="36" t="s">
        <v>51</v>
      </c>
      <c r="B61" s="37">
        <v>15</v>
      </c>
      <c r="C61" s="37">
        <v>17</v>
      </c>
      <c r="D61" s="37">
        <v>19</v>
      </c>
      <c r="E61" s="37">
        <v>25</v>
      </c>
      <c r="F61" s="37">
        <v>30</v>
      </c>
      <c r="G61" s="32">
        <v>33</v>
      </c>
    </row>
    <row r="62" spans="1:7" ht="12.75">
      <c r="A62" s="33" t="s">
        <v>52</v>
      </c>
      <c r="B62" s="34">
        <v>16</v>
      </c>
      <c r="C62" s="34">
        <v>15</v>
      </c>
      <c r="D62" s="34">
        <v>17</v>
      </c>
      <c r="E62" s="34">
        <v>17</v>
      </c>
      <c r="F62" s="34">
        <v>18</v>
      </c>
      <c r="G62" s="35">
        <v>19</v>
      </c>
    </row>
    <row r="63" spans="1:7" ht="12.75">
      <c r="A63" s="36" t="s">
        <v>53</v>
      </c>
      <c r="B63" s="37">
        <v>17</v>
      </c>
      <c r="C63" s="37">
        <v>18</v>
      </c>
      <c r="D63" s="37">
        <v>21</v>
      </c>
      <c r="E63" s="37">
        <v>25</v>
      </c>
      <c r="F63" s="37">
        <v>29</v>
      </c>
      <c r="G63" s="32">
        <v>35</v>
      </c>
    </row>
    <row r="64" spans="1:7" ht="12.75">
      <c r="A64" s="36" t="s">
        <v>54</v>
      </c>
      <c r="B64" s="37">
        <v>17</v>
      </c>
      <c r="C64" s="37">
        <v>18</v>
      </c>
      <c r="D64" s="37">
        <v>22</v>
      </c>
      <c r="E64" s="37">
        <v>27</v>
      </c>
      <c r="F64" s="37">
        <v>32</v>
      </c>
      <c r="G64" s="32">
        <v>39</v>
      </c>
    </row>
    <row r="65" spans="1:7" ht="12.75">
      <c r="A65" s="36" t="s">
        <v>55</v>
      </c>
      <c r="B65" s="37">
        <v>16</v>
      </c>
      <c r="C65" s="37">
        <v>18</v>
      </c>
      <c r="D65" s="37">
        <v>18</v>
      </c>
      <c r="E65" s="37">
        <v>21</v>
      </c>
      <c r="F65" s="37">
        <v>22</v>
      </c>
      <c r="G65" s="32">
        <v>22</v>
      </c>
    </row>
    <row r="66" spans="1:7" ht="12.75">
      <c r="A66" s="33" t="s">
        <v>60</v>
      </c>
      <c r="B66" s="34">
        <v>21</v>
      </c>
      <c r="C66" s="34">
        <v>25</v>
      </c>
      <c r="D66" s="34">
        <v>25</v>
      </c>
      <c r="E66" s="34">
        <v>27</v>
      </c>
      <c r="F66" s="34">
        <v>27</v>
      </c>
      <c r="G66" s="35">
        <v>28</v>
      </c>
    </row>
    <row r="67" spans="1:7" ht="12.75">
      <c r="A67" s="36" t="s">
        <v>56</v>
      </c>
      <c r="B67" s="37">
        <v>23</v>
      </c>
      <c r="C67" s="37">
        <v>27</v>
      </c>
      <c r="D67" s="37">
        <v>27</v>
      </c>
      <c r="E67" s="37">
        <v>29</v>
      </c>
      <c r="F67" s="37">
        <v>29</v>
      </c>
      <c r="G67" s="32">
        <v>30</v>
      </c>
    </row>
    <row r="68" spans="1:7" ht="12.75">
      <c r="A68" s="36" t="s">
        <v>57</v>
      </c>
      <c r="B68" s="37">
        <v>27</v>
      </c>
      <c r="C68" s="37">
        <v>31</v>
      </c>
      <c r="D68" s="37">
        <v>31</v>
      </c>
      <c r="E68" s="37">
        <v>33</v>
      </c>
      <c r="F68" s="37">
        <v>33</v>
      </c>
      <c r="G68" s="32">
        <v>34</v>
      </c>
    </row>
    <row r="69" spans="1:7" ht="12.75">
      <c r="A69" s="36" t="s">
        <v>58</v>
      </c>
      <c r="B69" s="37">
        <v>29</v>
      </c>
      <c r="C69" s="37">
        <v>33</v>
      </c>
      <c r="D69" s="37">
        <v>33</v>
      </c>
      <c r="E69" s="37">
        <v>35</v>
      </c>
      <c r="F69" s="37">
        <v>35</v>
      </c>
      <c r="G69" s="32">
        <v>36</v>
      </c>
    </row>
    <row r="70" spans="1:7" ht="13.5" thickBot="1">
      <c r="A70" s="39" t="s">
        <v>59</v>
      </c>
      <c r="B70" s="29">
        <v>23</v>
      </c>
      <c r="C70" s="29">
        <v>24</v>
      </c>
      <c r="D70" s="29">
        <v>24</v>
      </c>
      <c r="E70" s="29">
        <v>29</v>
      </c>
      <c r="F70" s="29">
        <v>33</v>
      </c>
      <c r="G70" s="30">
        <v>34</v>
      </c>
    </row>
    <row r="74" spans="1:10" ht="16.5" thickBot="1">
      <c r="A74" s="19" t="s">
        <v>89</v>
      </c>
      <c r="H74" s="78"/>
      <c r="I74" s="101" t="s">
        <v>48</v>
      </c>
      <c r="J74" s="102"/>
    </row>
    <row r="75" spans="1:10" ht="16.5" thickBot="1">
      <c r="A75" s="56" t="s">
        <v>83</v>
      </c>
      <c r="B75" s="100"/>
      <c r="C75" s="81"/>
      <c r="D75" s="81"/>
      <c r="E75" s="81"/>
      <c r="F75" s="81"/>
      <c r="G75" s="82"/>
      <c r="H75" s="78"/>
      <c r="I75" s="132" t="s">
        <v>91</v>
      </c>
      <c r="J75" s="102"/>
    </row>
    <row r="76" spans="1:10" ht="15.75" thickBot="1">
      <c r="A76" s="134" t="s">
        <v>49</v>
      </c>
      <c r="B76" s="52">
        <v>125</v>
      </c>
      <c r="C76" s="53">
        <v>250</v>
      </c>
      <c r="D76" s="53">
        <v>500</v>
      </c>
      <c r="E76" s="53">
        <v>1000</v>
      </c>
      <c r="F76" s="53">
        <v>2000</v>
      </c>
      <c r="G76" s="54">
        <v>4000</v>
      </c>
      <c r="H76" s="78"/>
      <c r="I76" s="101"/>
      <c r="J76" s="102"/>
    </row>
    <row r="77" spans="1:10" ht="15">
      <c r="A77" s="133" t="s">
        <v>50</v>
      </c>
      <c r="B77" s="125">
        <v>9</v>
      </c>
      <c r="C77" s="125">
        <v>10</v>
      </c>
      <c r="D77" s="125">
        <v>12</v>
      </c>
      <c r="E77" s="125">
        <v>14</v>
      </c>
      <c r="F77" s="125">
        <v>15</v>
      </c>
      <c r="G77" s="126">
        <v>15</v>
      </c>
      <c r="H77" s="78"/>
      <c r="I77" s="101"/>
      <c r="J77" s="102"/>
    </row>
    <row r="78" spans="1:10" ht="15">
      <c r="A78" s="124" t="s">
        <v>93</v>
      </c>
      <c r="B78" s="125">
        <v>8</v>
      </c>
      <c r="C78" s="125">
        <v>8</v>
      </c>
      <c r="D78" s="125">
        <v>8</v>
      </c>
      <c r="E78" s="125">
        <v>10</v>
      </c>
      <c r="F78" s="125">
        <v>10</v>
      </c>
      <c r="G78" s="126">
        <v>14</v>
      </c>
      <c r="H78" s="78"/>
      <c r="I78" s="101"/>
      <c r="J78" s="102"/>
    </row>
    <row r="79" spans="1:10" ht="15.75" thickBot="1">
      <c r="A79" s="129" t="s">
        <v>94</v>
      </c>
      <c r="B79" s="130">
        <v>15</v>
      </c>
      <c r="C79" s="130">
        <v>21</v>
      </c>
      <c r="D79" s="130">
        <v>25</v>
      </c>
      <c r="E79" s="130">
        <v>27</v>
      </c>
      <c r="F79" s="130">
        <v>26</v>
      </c>
      <c r="G79" s="131">
        <v>27</v>
      </c>
      <c r="H79" s="78"/>
      <c r="I79" s="101"/>
      <c r="J79" s="102"/>
    </row>
    <row r="80" spans="1:10" ht="15">
      <c r="A80" s="127"/>
      <c r="B80" s="128"/>
      <c r="C80" s="128"/>
      <c r="D80" s="128"/>
      <c r="E80" s="128"/>
      <c r="F80" s="128"/>
      <c r="G80" s="128"/>
      <c r="H80" s="78"/>
      <c r="I80" s="101"/>
      <c r="J80" s="102"/>
    </row>
    <row r="81" spans="1:10" ht="15">
      <c r="A81" s="127"/>
      <c r="B81" s="128"/>
      <c r="C81" s="128"/>
      <c r="D81" s="128"/>
      <c r="E81" s="128"/>
      <c r="F81" s="128"/>
      <c r="G81" s="128"/>
      <c r="H81" s="78"/>
      <c r="I81" s="101"/>
      <c r="J81" s="102"/>
    </row>
    <row r="82" spans="1:10" ht="15.75" thickBot="1">
      <c r="A82" s="127"/>
      <c r="B82" s="128"/>
      <c r="C82" s="128"/>
      <c r="D82" s="128"/>
      <c r="E82" s="128"/>
      <c r="F82" s="128"/>
      <c r="G82" s="128"/>
      <c r="H82" s="78"/>
      <c r="J82" s="102"/>
    </row>
    <row r="83" spans="1:11" ht="16.5" thickBot="1">
      <c r="A83" s="103" t="s">
        <v>61</v>
      </c>
      <c r="B83" s="104"/>
      <c r="C83" s="47"/>
      <c r="D83" s="47"/>
      <c r="E83" s="47"/>
      <c r="F83" s="47"/>
      <c r="G83" s="47"/>
      <c r="I83" s="132" t="s">
        <v>88</v>
      </c>
      <c r="K83" s="78"/>
    </row>
    <row r="84" spans="1:11" ht="15">
      <c r="A84" s="105" t="s">
        <v>62</v>
      </c>
      <c r="B84" s="106">
        <v>10</v>
      </c>
      <c r="C84" s="47"/>
      <c r="D84" s="47"/>
      <c r="E84" s="47"/>
      <c r="F84" s="47"/>
      <c r="G84" s="47"/>
      <c r="I84" s="80" t="s">
        <v>86</v>
      </c>
      <c r="J84" s="79"/>
      <c r="K84" s="78"/>
    </row>
    <row r="85" spans="1:11" ht="15">
      <c r="A85" s="107" t="s">
        <v>63</v>
      </c>
      <c r="B85" s="43">
        <v>5</v>
      </c>
      <c r="E85" s="47"/>
      <c r="I85" s="79"/>
      <c r="J85" s="79"/>
      <c r="K85" s="78"/>
    </row>
    <row r="86" spans="1:13" ht="15">
      <c r="A86" s="107" t="s">
        <v>64</v>
      </c>
      <c r="B86" s="43">
        <v>3</v>
      </c>
      <c r="E86" s="47"/>
      <c r="J86" s="79"/>
      <c r="K86" s="78"/>
      <c r="M86" s="78"/>
    </row>
    <row r="87" spans="1:13" ht="15.75" thickBot="1">
      <c r="A87" s="108" t="s">
        <v>24</v>
      </c>
      <c r="B87" s="46">
        <v>25</v>
      </c>
      <c r="E87" s="47"/>
      <c r="J87" s="79"/>
      <c r="K87" s="79"/>
      <c r="M87" s="78"/>
    </row>
    <row r="88" spans="5:13" ht="15">
      <c r="E88" s="47"/>
      <c r="M88" s="78"/>
    </row>
    <row r="89" spans="2:13" ht="15">
      <c r="B89" s="47"/>
      <c r="E89" s="47"/>
      <c r="M89" s="78"/>
    </row>
    <row r="90" spans="1:13" ht="16.5" thickBot="1">
      <c r="A90" s="19" t="s">
        <v>22</v>
      </c>
      <c r="B90" s="47"/>
      <c r="C90" s="47"/>
      <c r="D90" s="47"/>
      <c r="E90" s="47"/>
      <c r="F90" s="47"/>
      <c r="G90" s="47"/>
      <c r="M90" s="78"/>
    </row>
    <row r="91" spans="1:13" ht="16.5" thickBot="1">
      <c r="A91" s="136" t="s">
        <v>95</v>
      </c>
      <c r="B91" s="52">
        <v>125</v>
      </c>
      <c r="C91" s="53">
        <v>250</v>
      </c>
      <c r="D91" s="53">
        <v>500</v>
      </c>
      <c r="E91" s="53">
        <v>1000</v>
      </c>
      <c r="F91" s="53">
        <v>2000</v>
      </c>
      <c r="G91" s="54">
        <v>4000</v>
      </c>
      <c r="M91" s="78"/>
    </row>
    <row r="92" spans="1:13" ht="15">
      <c r="A92" s="135" t="s">
        <v>14</v>
      </c>
      <c r="B92" s="42">
        <v>3</v>
      </c>
      <c r="C92" s="42">
        <v>2</v>
      </c>
      <c r="D92" s="42">
        <v>1</v>
      </c>
      <c r="E92" s="42">
        <v>1</v>
      </c>
      <c r="F92" s="42">
        <v>1</v>
      </c>
      <c r="G92" s="43">
        <v>1</v>
      </c>
      <c r="M92" s="78"/>
    </row>
    <row r="93" spans="1:13" ht="15.75" thickBot="1">
      <c r="A93" s="108" t="s">
        <v>85</v>
      </c>
      <c r="B93" s="45">
        <v>2</v>
      </c>
      <c r="C93" s="45">
        <v>1</v>
      </c>
      <c r="D93" s="45">
        <v>0</v>
      </c>
      <c r="E93" s="45">
        <v>0</v>
      </c>
      <c r="F93" s="45">
        <v>0</v>
      </c>
      <c r="G93" s="46">
        <v>0</v>
      </c>
      <c r="M93" s="78"/>
    </row>
    <row r="94" spans="2:13" ht="15">
      <c r="B94" s="47"/>
      <c r="C94" s="47"/>
      <c r="D94" s="47"/>
      <c r="E94" s="47"/>
      <c r="F94" s="47"/>
      <c r="G94" s="47"/>
      <c r="M94" s="78"/>
    </row>
    <row r="95" spans="2:13" ht="15">
      <c r="B95" s="47"/>
      <c r="C95" s="47"/>
      <c r="D95" s="47"/>
      <c r="E95" s="47"/>
      <c r="F95" s="47"/>
      <c r="G95" s="47"/>
      <c r="M95" s="78"/>
    </row>
    <row r="96" spans="2:13" ht="15">
      <c r="B96" s="47"/>
      <c r="C96" s="47"/>
      <c r="D96" s="47"/>
      <c r="E96" s="47"/>
      <c r="F96" s="47"/>
      <c r="G96" s="47"/>
      <c r="M96" s="78"/>
    </row>
    <row r="97" spans="2:13" ht="15">
      <c r="B97" s="47"/>
      <c r="C97" s="47"/>
      <c r="D97" s="47"/>
      <c r="E97" s="47"/>
      <c r="F97" s="47"/>
      <c r="G97" s="47"/>
      <c r="M97" s="78"/>
    </row>
    <row r="98" spans="3:13" ht="15">
      <c r="C98" s="47"/>
      <c r="D98" s="47"/>
      <c r="E98" s="47"/>
      <c r="F98" s="47"/>
      <c r="G98" s="47"/>
      <c r="M98" s="7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103</v>
      </c>
      <c r="F1" t="s">
        <v>104</v>
      </c>
    </row>
    <row r="2" spans="1:6" ht="12.75">
      <c r="A2" t="s">
        <v>105</v>
      </c>
      <c r="F2" t="s">
        <v>48</v>
      </c>
    </row>
    <row r="3" spans="1:6" ht="12.75">
      <c r="A3" t="s">
        <v>106</v>
      </c>
      <c r="B3" t="s">
        <v>48</v>
      </c>
      <c r="F3" t="s">
        <v>107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108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109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110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111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112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113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114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115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116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117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118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119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Sound'!B20</f>
        <v>57</v>
      </c>
      <c r="C7" s="209">
        <f t="shared" si="0"/>
        <v>40.9</v>
      </c>
      <c r="D7" s="209">
        <f t="shared" si="0"/>
        <v>56.8</v>
      </c>
      <c r="E7" s="206">
        <v>125</v>
      </c>
      <c r="K7"/>
    </row>
    <row r="8" spans="1:11" ht="12.75">
      <c r="A8" s="206">
        <v>250</v>
      </c>
      <c r="B8" s="209">
        <f>'Room Sound'!C20</f>
        <v>55</v>
      </c>
      <c r="C8" s="209">
        <f t="shared" si="0"/>
        <v>46.4</v>
      </c>
      <c r="D8" s="209">
        <f t="shared" si="0"/>
        <v>55</v>
      </c>
      <c r="E8" s="206">
        <v>250</v>
      </c>
      <c r="K8"/>
    </row>
    <row r="9" spans="1:11" ht="12.75">
      <c r="A9" s="206">
        <v>500</v>
      </c>
      <c r="B9" s="209">
        <f>'Room Sound'!D20</f>
        <v>51</v>
      </c>
      <c r="C9" s="209">
        <f t="shared" si="0"/>
        <v>47.8</v>
      </c>
      <c r="D9" s="209">
        <f t="shared" si="0"/>
        <v>51</v>
      </c>
      <c r="E9" s="206">
        <v>500</v>
      </c>
      <c r="K9"/>
    </row>
    <row r="10" spans="1:11" ht="12.75">
      <c r="A10" s="206">
        <v>1000</v>
      </c>
      <c r="B10" s="209">
        <f>'Room Sound'!E20</f>
        <v>49</v>
      </c>
      <c r="C10" s="209">
        <f t="shared" si="0"/>
        <v>49</v>
      </c>
      <c r="D10" s="209">
        <f t="shared" si="0"/>
        <v>49</v>
      </c>
      <c r="E10" s="206">
        <v>1000</v>
      </c>
      <c r="K10"/>
    </row>
    <row r="11" spans="1:11" ht="12.75">
      <c r="A11" s="206">
        <v>2000</v>
      </c>
      <c r="B11" s="209">
        <f>'Room Sound'!F20</f>
        <v>40</v>
      </c>
      <c r="C11" s="209">
        <f t="shared" si="0"/>
        <v>41.2</v>
      </c>
      <c r="D11" s="209">
        <f t="shared" si="0"/>
        <v>39.8</v>
      </c>
      <c r="E11" s="206">
        <v>2000</v>
      </c>
      <c r="K11"/>
    </row>
    <row r="12" spans="1:11" ht="12.75">
      <c r="A12" s="206">
        <v>4000</v>
      </c>
      <c r="B12" s="209">
        <f>'Room Sound'!G20</f>
        <v>30</v>
      </c>
      <c r="C12" s="209">
        <f t="shared" si="0"/>
        <v>31</v>
      </c>
      <c r="D12" s="209">
        <f t="shared" si="0"/>
        <v>29.2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 t="s">
        <v>48</v>
      </c>
      <c r="C14" s="208" t="e">
        <f t="shared" si="0"/>
        <v>#VALUE!</v>
      </c>
      <c r="D14" s="208" t="e">
        <f t="shared" si="0"/>
        <v>#VALUE!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53.22394106110992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57</v>
      </c>
      <c r="C22" s="209">
        <f t="shared" si="2"/>
        <v>40.9</v>
      </c>
      <c r="D22" s="209">
        <f t="shared" si="3"/>
        <v>56.8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55</v>
      </c>
      <c r="C23" s="209">
        <f t="shared" si="2"/>
        <v>46.4</v>
      </c>
      <c r="D23" s="209">
        <f t="shared" si="3"/>
        <v>55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51</v>
      </c>
      <c r="C24" s="209">
        <f t="shared" si="2"/>
        <v>47.8</v>
      </c>
      <c r="D24" s="209">
        <f t="shared" si="3"/>
        <v>51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49</v>
      </c>
      <c r="C25" s="209">
        <f t="shared" si="2"/>
        <v>49</v>
      </c>
      <c r="D25" s="209">
        <f t="shared" si="3"/>
        <v>49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40</v>
      </c>
      <c r="C26" s="209">
        <f t="shared" si="2"/>
        <v>41.2</v>
      </c>
      <c r="D26" s="209">
        <f t="shared" si="3"/>
        <v>39.8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30</v>
      </c>
      <c r="C27" s="209">
        <f t="shared" si="2"/>
        <v>31</v>
      </c>
      <c r="D27" s="209">
        <f t="shared" si="3"/>
        <v>29.2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 t="str">
        <f t="shared" si="1"/>
        <v> </v>
      </c>
      <c r="C29" s="208" t="e">
        <f t="shared" si="2"/>
        <v>#VALUE!</v>
      </c>
      <c r="D29" s="208" t="e">
        <f t="shared" si="3"/>
        <v>#VALUE!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53.22394106110992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Sound'!B21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Sound'!C21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Sound'!D21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Sound'!E21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Sound'!F21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Sound'!G21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Sound'!B22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Sound'!C22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Sound'!D22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Sound'!E22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Sound'!F22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Sound'!G22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Sound'!B23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Sound'!C23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Sound'!D23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Sound'!E23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Sound'!F23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Sound'!G23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2004-07-13T15:53:54Z</cp:lastPrinted>
  <dcterms:created xsi:type="dcterms:W3CDTF">1999-08-01T14:07:13Z</dcterms:created>
  <dcterms:modified xsi:type="dcterms:W3CDTF">2010-04-07T13:37:10Z</dcterms:modified>
  <cp:category/>
  <cp:version/>
  <cp:contentType/>
  <cp:contentStatus/>
</cp:coreProperties>
</file>